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tuni-my.sharepoint.com/personal/wtd0010_autuni_ac_nz/Documents/Tin hoc/27.07.2025/27072025/27072025/"/>
    </mc:Choice>
  </mc:AlternateContent>
  <xr:revisionPtr revIDLastSave="1" documentId="8_{B510D119-EB79-A84B-BC8E-890C5A3C7509}" xr6:coauthVersionLast="47" xr6:coauthVersionMax="47" xr10:uidLastSave="{3DD874BA-1D1D-4C3E-8798-2A931F6DAE83}"/>
  <bookViews>
    <workbookView xWindow="-108" yWindow="-108" windowWidth="23256" windowHeight="13896" xr2:uid="{054E82A0-69E9-944C-ABF8-BBBDAB711D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F6" i="1"/>
  <c r="F8" i="1"/>
  <c r="E5" i="1"/>
  <c r="E6" i="1"/>
  <c r="G6" i="1" s="1"/>
  <c r="E7" i="1"/>
  <c r="E8" i="1"/>
  <c r="G8" i="1" s="1"/>
  <c r="E9" i="1"/>
  <c r="G9" i="1" s="1"/>
  <c r="E10" i="1"/>
  <c r="G10" i="1" s="1"/>
  <c r="E11" i="1"/>
  <c r="E4" i="1"/>
  <c r="B5" i="1"/>
  <c r="F5" i="1" s="1"/>
  <c r="B6" i="1"/>
  <c r="B7" i="1"/>
  <c r="F7" i="1" s="1"/>
  <c r="B8" i="1"/>
  <c r="B9" i="1"/>
  <c r="F9" i="1" s="1"/>
  <c r="B10" i="1"/>
  <c r="F10" i="1" s="1"/>
  <c r="B11" i="1"/>
  <c r="F11" i="1" s="1"/>
  <c r="B4" i="1"/>
  <c r="F4" i="1" s="1"/>
  <c r="G7" i="1" l="1"/>
  <c r="G5" i="1"/>
  <c r="G4" i="1"/>
  <c r="G11" i="1"/>
</calcChain>
</file>

<file path=xl/sharedStrings.xml><?xml version="1.0" encoding="utf-8"?>
<sst xmlns="http://schemas.openxmlformats.org/spreadsheetml/2006/main" count="36" uniqueCount="30">
  <si>
    <t>BÁO CÁO DOANH SỐ</t>
  </si>
  <si>
    <t>Mã đơn</t>
  </si>
  <si>
    <t>Tên dịch vụ</t>
  </si>
  <si>
    <t>Ngày bán</t>
  </si>
  <si>
    <t>Số lượng</t>
  </si>
  <si>
    <t>Đơn giá</t>
  </si>
  <si>
    <t>Khuyến mãi</t>
  </si>
  <si>
    <t>Thành Tiền</t>
  </si>
  <si>
    <t>CAPTE</t>
  </si>
  <si>
    <t>CAPNL</t>
  </si>
  <si>
    <t>COMTE</t>
  </si>
  <si>
    <t>COMNL</t>
  </si>
  <si>
    <t>BTSTE</t>
  </si>
  <si>
    <t>BTSNL</t>
  </si>
  <si>
    <t>MATTE</t>
  </si>
  <si>
    <t>MATNL</t>
  </si>
  <si>
    <t>Bảng Giá (VNĐ)</t>
  </si>
  <si>
    <t>Bảng thống kê</t>
  </si>
  <si>
    <t>Mã</t>
  </si>
  <si>
    <t>Giá trẻ em</t>
  </si>
  <si>
    <t>Giá người lớn</t>
  </si>
  <si>
    <t>Tổng số lượng</t>
  </si>
  <si>
    <t>CAP</t>
  </si>
  <si>
    <t>Cáp treo khứ hồi</t>
  </si>
  <si>
    <t>COM</t>
  </si>
  <si>
    <t>Cáp treo + Buffet trưa</t>
  </si>
  <si>
    <t>BTS</t>
  </si>
  <si>
    <t>Bảo tàng Sáp</t>
  </si>
  <si>
    <t>MAT</t>
  </si>
  <si>
    <t>Máng trượt tốc độ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</si>
</sst>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₫&quot;* #,##0_);_(&quot;₫&quot;* \(#,##0\);_(&quot;₫&quot;* &quot;-&quot;_);_(@_)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13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1CC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6" fillId="0" borderId="4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Currency [0]" xfId="1" builtinId="7"/>
    <cellStyle name="Normal" xfId="0" builtinId="0"/>
  </cellStyles>
  <dxfs count="10"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638792-05BD-134D-9F42-B6791CFE05CC}" name="Table1" displayName="Table1" ref="A15:D19" totalsRowShown="0" headerRowDxfId="9" dataDxfId="8">
  <autoFilter ref="A15:D19" xr:uid="{BE638792-05BD-134D-9F42-B6791CFE05CC}">
    <filterColumn colId="0" hiddenButton="1"/>
    <filterColumn colId="1" hiddenButton="1"/>
    <filterColumn colId="2" hiddenButton="1"/>
    <filterColumn colId="3" hiddenButton="1"/>
  </autoFilter>
  <tableColumns count="4">
    <tableColumn id="1" xr3:uid="{42365B90-8F6A-3440-8467-D3D4278F37B7}" name="Mã" dataDxfId="7"/>
    <tableColumn id="2" xr3:uid="{F10AA562-5616-1C43-BF53-4E4176BD9D20}" name="Tên dịch vụ" dataDxfId="6"/>
    <tableColumn id="3" xr3:uid="{96801EFA-4D16-D84F-8F57-5ED3C5292598}" name="Giá trẻ em" dataDxfId="5"/>
    <tableColumn id="4" xr3:uid="{81AFE7E3-7B7B-7440-B554-1F0932B3A8BC}" name="Giá người lớn" dataDxfId="4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2B564F-1B32-1743-A169-941D5D6A6F67}" name="Table3" displayName="Table3" ref="F15:G19" totalsRowShown="0" headerRowDxfId="3" dataDxfId="2">
  <autoFilter ref="F15:G19" xr:uid="{092B564F-1B32-1743-A169-941D5D6A6F67}">
    <filterColumn colId="0" hiddenButton="1"/>
    <filterColumn colId="1" hiddenButton="1"/>
  </autoFilter>
  <tableColumns count="2">
    <tableColumn id="1" xr3:uid="{C8612298-EEC4-0241-BFEA-E396F22109BE}" name="Tên dịch vụ" dataDxfId="1"/>
    <tableColumn id="2" xr3:uid="{D28B6891-24FE-CF41-B759-C8CB7BBA71A2}" name="Tổng số lượng" dataDxfId="0">
      <calculatedColumnFormula>SUMIF($B$4:$B$11,Table3[[#This Row],[Tên dịch vụ]],$D$4:$D$11)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C2FB-EF87-0B4B-BA3C-E17DA7199DE3}">
  <dimension ref="A1:G19"/>
  <sheetViews>
    <sheetView tabSelected="1" workbookViewId="0">
      <selection activeCell="L21" sqref="L21"/>
    </sheetView>
  </sheetViews>
  <sheetFormatPr defaultColWidth="10.796875" defaultRowHeight="15.6" x14ac:dyDescent="0.3"/>
  <cols>
    <col min="1" max="1" width="9" bestFit="1" customWidth="1"/>
    <col min="2" max="2" width="18.296875" bestFit="1" customWidth="1"/>
    <col min="3" max="3" width="10.8984375" bestFit="1" customWidth="1"/>
    <col min="4" max="4" width="12.19921875" bestFit="1" customWidth="1"/>
    <col min="5" max="5" width="8.5" bestFit="1" customWidth="1"/>
    <col min="6" max="6" width="18.296875" bestFit="1" customWidth="1"/>
    <col min="7" max="7" width="13.5" bestFit="1" customWidth="1"/>
  </cols>
  <sheetData>
    <row r="1" spans="1:7" ht="22.8" x14ac:dyDescent="0.3">
      <c r="A1" s="10" t="s">
        <v>0</v>
      </c>
      <c r="B1" s="10"/>
      <c r="C1" s="10"/>
      <c r="D1" s="10"/>
      <c r="E1" s="10"/>
      <c r="F1" s="10"/>
      <c r="G1" s="10"/>
    </row>
    <row r="2" spans="1:7" ht="16.2" thickBot="1" x14ac:dyDescent="0.35">
      <c r="A2" s="1"/>
    </row>
    <row r="3" spans="1:7" ht="17.399999999999999" thickBot="1" x14ac:dyDescent="0.35">
      <c r="A3" s="2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</row>
    <row r="4" spans="1:7" ht="17.399999999999999" thickBot="1" x14ac:dyDescent="0.35">
      <c r="A4" s="5" t="s">
        <v>8</v>
      </c>
      <c r="B4" s="6" t="str">
        <f>VLOOKUP(LEFT(A4,3),Table1[],2,0)</f>
        <v>Cáp treo khứ hồi</v>
      </c>
      <c r="C4" s="7">
        <v>45839</v>
      </c>
      <c r="D4" s="8">
        <v>150</v>
      </c>
      <c r="E4" s="6">
        <f>VLOOKUP(LEFT(A4,3),Table1[],IF(RIGHT(A4,2)="TE",3,4),0)</f>
        <v>500000</v>
      </c>
      <c r="F4" s="6">
        <f>IF(OR(C4="27/07/2025",B4="Cáp treo + Buffet trưa"),10%*D4*E4,0)</f>
        <v>0</v>
      </c>
      <c r="G4" s="9">
        <f>D4*E4-F4</f>
        <v>75000000</v>
      </c>
    </row>
    <row r="5" spans="1:7" ht="17.399999999999999" thickBot="1" x14ac:dyDescent="0.35">
      <c r="A5" s="5" t="s">
        <v>9</v>
      </c>
      <c r="B5" s="6" t="str">
        <f>VLOOKUP(LEFT(A5,3),Table1[],2,0)</f>
        <v>Cáp treo khứ hồi</v>
      </c>
      <c r="C5" s="7">
        <v>45843</v>
      </c>
      <c r="D5" s="8">
        <v>200</v>
      </c>
      <c r="E5" s="6">
        <f>VLOOKUP(LEFT(A5,3),Table1[],IF(RIGHT(A5,2)="TE",3,4),0)</f>
        <v>600000</v>
      </c>
      <c r="F5" s="6">
        <f t="shared" ref="F5:F11" si="0">IF(OR(C5="27/07/2025",B5="Cáp treo + Buffet trưa"),10%*D5*E5,0)</f>
        <v>0</v>
      </c>
      <c r="G5" s="9">
        <f t="shared" ref="G5:G11" si="1">D5*E5-F5</f>
        <v>120000000</v>
      </c>
    </row>
    <row r="6" spans="1:7" ht="17.399999999999999" thickBot="1" x14ac:dyDescent="0.35">
      <c r="A6" s="5" t="s">
        <v>10</v>
      </c>
      <c r="B6" s="6" t="str">
        <f>VLOOKUP(LEFT(A6,3),Table1[],2,0)</f>
        <v>Cáp treo + Buffet trưa</v>
      </c>
      <c r="C6" s="7">
        <v>45846</v>
      </c>
      <c r="D6" s="8">
        <v>180</v>
      </c>
      <c r="E6" s="6">
        <f>VLOOKUP(LEFT(A6,3),Table1[],IF(RIGHT(A6,2)="TE",3,4),0)</f>
        <v>650000</v>
      </c>
      <c r="F6" s="6">
        <f t="shared" si="0"/>
        <v>11700000</v>
      </c>
      <c r="G6" s="9">
        <f t="shared" si="1"/>
        <v>105300000</v>
      </c>
    </row>
    <row r="7" spans="1:7" ht="17.399999999999999" thickBot="1" x14ac:dyDescent="0.35">
      <c r="A7" s="5" t="s">
        <v>11</v>
      </c>
      <c r="B7" s="6" t="str">
        <f>VLOOKUP(LEFT(A7,3),Table1[],2,0)</f>
        <v>Cáp treo + Buffet trưa</v>
      </c>
      <c r="C7" s="7">
        <v>45848</v>
      </c>
      <c r="D7" s="8">
        <v>200</v>
      </c>
      <c r="E7" s="6">
        <f>VLOOKUP(LEFT(A7,3),Table1[],IF(RIGHT(A7,2)="TE",3,4),0)</f>
        <v>900000</v>
      </c>
      <c r="F7" s="6">
        <f t="shared" si="0"/>
        <v>18000000</v>
      </c>
      <c r="G7" s="9">
        <f t="shared" si="1"/>
        <v>162000000</v>
      </c>
    </row>
    <row r="8" spans="1:7" ht="17.399999999999999" thickBot="1" x14ac:dyDescent="0.35">
      <c r="A8" s="5" t="s">
        <v>12</v>
      </c>
      <c r="B8" s="6" t="str">
        <f>VLOOKUP(LEFT(A8,3),Table1[],2,0)</f>
        <v>Bảo tàng Sáp</v>
      </c>
      <c r="C8" s="7">
        <v>45856</v>
      </c>
      <c r="D8" s="8">
        <v>300</v>
      </c>
      <c r="E8" s="6">
        <f>VLOOKUP(LEFT(A8,3),Table1[],IF(RIGHT(A8,2)="TE",3,4),0)</f>
        <v>50000</v>
      </c>
      <c r="F8" s="6">
        <f t="shared" si="0"/>
        <v>0</v>
      </c>
      <c r="G8" s="9">
        <f t="shared" si="1"/>
        <v>15000000</v>
      </c>
    </row>
    <row r="9" spans="1:7" ht="17.399999999999999" thickBot="1" x14ac:dyDescent="0.35">
      <c r="A9" s="5" t="s">
        <v>13</v>
      </c>
      <c r="B9" s="6" t="str">
        <f>VLOOKUP(LEFT(A9,3),Table1[],2,0)</f>
        <v>Bảo tàng Sáp</v>
      </c>
      <c r="C9" s="7">
        <v>45858</v>
      </c>
      <c r="D9" s="8">
        <v>140</v>
      </c>
      <c r="E9" s="6">
        <f>VLOOKUP(LEFT(A9,3),Table1[],IF(RIGHT(A9,2)="TE",3,4),0)</f>
        <v>100000</v>
      </c>
      <c r="F9" s="6">
        <f t="shared" si="0"/>
        <v>0</v>
      </c>
      <c r="G9" s="9">
        <f t="shared" si="1"/>
        <v>14000000</v>
      </c>
    </row>
    <row r="10" spans="1:7" ht="17.399999999999999" thickBot="1" x14ac:dyDescent="0.35">
      <c r="A10" s="5" t="s">
        <v>14</v>
      </c>
      <c r="B10" s="6" t="str">
        <f>VLOOKUP(LEFT(A10,3),Table1[],2,0)</f>
        <v>Máng trượt tốc độ</v>
      </c>
      <c r="C10" s="7">
        <v>45860</v>
      </c>
      <c r="D10" s="8">
        <v>150</v>
      </c>
      <c r="E10" s="6">
        <f>VLOOKUP(LEFT(A10,3),Table1[],IF(RIGHT(A10,2)="TE",3,4),0)</f>
        <v>60000</v>
      </c>
      <c r="F10" s="6">
        <f t="shared" si="0"/>
        <v>0</v>
      </c>
      <c r="G10" s="9">
        <f t="shared" si="1"/>
        <v>9000000</v>
      </c>
    </row>
    <row r="11" spans="1:7" ht="17.399999999999999" thickBot="1" x14ac:dyDescent="0.35">
      <c r="A11" s="5" t="s">
        <v>15</v>
      </c>
      <c r="B11" s="6" t="str">
        <f>VLOOKUP(LEFT(A11,3),Table1[],2,0)</f>
        <v>Máng trượt tốc độ</v>
      </c>
      <c r="C11" s="7">
        <v>45865</v>
      </c>
      <c r="D11" s="8">
        <v>100</v>
      </c>
      <c r="E11" s="6">
        <f>VLOOKUP(LEFT(A11,3),Table1[],IF(RIGHT(A11,2)="TE",3,4),0)</f>
        <v>70000</v>
      </c>
      <c r="F11" s="6">
        <f t="shared" si="0"/>
        <v>0</v>
      </c>
      <c r="G11" s="9">
        <f t="shared" si="1"/>
        <v>7000000</v>
      </c>
    </row>
    <row r="14" spans="1:7" ht="20.399999999999999" x14ac:dyDescent="0.35">
      <c r="A14" s="11" t="s">
        <v>16</v>
      </c>
      <c r="B14" s="11"/>
      <c r="C14" s="11"/>
      <c r="D14" s="11"/>
      <c r="F14" s="11" t="s">
        <v>17</v>
      </c>
      <c r="G14" s="11"/>
    </row>
    <row r="15" spans="1:7" x14ac:dyDescent="0.3">
      <c r="A15" t="s">
        <v>18</v>
      </c>
      <c r="B15" t="s">
        <v>2</v>
      </c>
      <c r="C15" t="s">
        <v>19</v>
      </c>
      <c r="D15" t="s">
        <v>20</v>
      </c>
      <c r="F15" t="s">
        <v>2</v>
      </c>
      <c r="G15" t="s">
        <v>21</v>
      </c>
    </row>
    <row r="16" spans="1:7" x14ac:dyDescent="0.3">
      <c r="A16" t="s">
        <v>22</v>
      </c>
      <c r="B16" t="s">
        <v>23</v>
      </c>
      <c r="C16">
        <v>500000</v>
      </c>
      <c r="D16">
        <v>600000</v>
      </c>
      <c r="F16" t="s">
        <v>23</v>
      </c>
      <c r="G16">
        <f>SUMIF($B$4:$B$11,Table3[[#This Row],[Tên dịch vụ]],$D$4:$D$11)</f>
        <v>350</v>
      </c>
    </row>
    <row r="17" spans="1:7" x14ac:dyDescent="0.3">
      <c r="A17" t="s">
        <v>24</v>
      </c>
      <c r="B17" t="s">
        <v>25</v>
      </c>
      <c r="C17">
        <v>650000</v>
      </c>
      <c r="D17">
        <v>900000</v>
      </c>
      <c r="F17" t="s">
        <v>25</v>
      </c>
      <c r="G17">
        <f>SUMIF($B$4:$B$11,Table3[[#This Row],[Tên dịch vụ]],$D$4:$D$11)</f>
        <v>380</v>
      </c>
    </row>
    <row r="18" spans="1:7" x14ac:dyDescent="0.3">
      <c r="A18" t="s">
        <v>26</v>
      </c>
      <c r="B18" t="s">
        <v>27</v>
      </c>
      <c r="C18">
        <v>50000</v>
      </c>
      <c r="D18">
        <v>100000</v>
      </c>
      <c r="F18" t="s">
        <v>27</v>
      </c>
      <c r="G18">
        <f>SUMIF($B$4:$B$11,Table3[[#This Row],[Tên dịch vụ]],$D$4:$D$11)</f>
        <v>440</v>
      </c>
    </row>
    <row r="19" spans="1:7" x14ac:dyDescent="0.3">
      <c r="A19" t="s">
        <v>28</v>
      </c>
      <c r="B19" t="s">
        <v>29</v>
      </c>
      <c r="C19">
        <v>60000</v>
      </c>
      <c r="D19">
        <v>70000</v>
      </c>
      <c r="F19" t="s">
        <v>29</v>
      </c>
      <c r="G19">
        <f>SUMIF($B$4:$B$11,Table3[[#This Row],[Tên dịch vụ]],$D$4:$D$11)</f>
        <v>250</v>
      </c>
    </row>
  </sheetData>
  <mergeCells count="3">
    <mergeCell ref="A1:G1"/>
    <mergeCell ref="A14:D14"/>
    <mergeCell ref="F14:G14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Văn Dư</dc:creator>
  <cp:lastModifiedBy>Trinh Nguyen</cp:lastModifiedBy>
  <dcterms:created xsi:type="dcterms:W3CDTF">2025-07-24T02:55:05Z</dcterms:created>
  <dcterms:modified xsi:type="dcterms:W3CDTF">2025-07-25T12:13:21Z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2025-07-24T03:05:45Z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cb86cec2-9e08-483f-bb5b-c624041b927a</vt:lpwstr>
  </property>
  <property fmtid="{D5CDD505-2E9C-101B-9397-08002B2CF9AE}" pid="7" name="MSIP_Label_defa4170-0d19-0005-0004-bc88714345d2_ActionId">
    <vt:lpwstr>509f30a5-15dd-443f-90cc-52ad8cda0592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50, 3, 0, 1</vt:lpwstr>
  </property>
</Properties>
</file>