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bathoi/Downloads/@18-10-2026/DCBK/01/"/>
    </mc:Choice>
  </mc:AlternateContent>
  <xr:revisionPtr revIDLastSave="0" documentId="13_ncr:1_{2BB9716B-F2F3-1341-BAC4-CF5BE6576A9F}" xr6:coauthVersionLast="47" xr6:coauthVersionMax="47" xr10:uidLastSave="{00000000-0000-0000-0000-000000000000}"/>
  <bookViews>
    <workbookView xWindow="0" yWindow="600" windowWidth="51200" windowHeight="26040" xr2:uid="{00000000-000D-0000-FFFF-FFFF00000000}"/>
  </bookViews>
  <sheets>
    <sheet name="DoanhS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E19" i="1"/>
  <c r="D19" i="1"/>
  <c r="C19" i="1"/>
  <c r="D10" i="1"/>
  <c r="B10" i="1"/>
  <c r="F10" i="1" s="1"/>
  <c r="D9" i="1"/>
  <c r="B9" i="1"/>
  <c r="F9" i="1" s="1"/>
  <c r="D8" i="1"/>
  <c r="B8" i="1"/>
  <c r="F8" i="1" s="1"/>
  <c r="D7" i="1"/>
  <c r="B7" i="1"/>
  <c r="F7" i="1" s="1"/>
  <c r="D6" i="1"/>
  <c r="B6" i="1"/>
  <c r="F6" i="1" s="1"/>
  <c r="D5" i="1"/>
  <c r="G5" i="1" s="1"/>
  <c r="B5" i="1"/>
  <c r="F5" i="1" s="1"/>
  <c r="D4" i="1"/>
  <c r="B4" i="1"/>
  <c r="F4" i="1" s="1"/>
  <c r="D3" i="1"/>
  <c r="B3" i="1"/>
  <c r="F3" i="1" s="1"/>
  <c r="G7" i="1" l="1"/>
  <c r="G8" i="1"/>
  <c r="G3" i="1"/>
  <c r="C20" i="1" s="1"/>
  <c r="G4" i="1"/>
  <c r="G10" i="1"/>
  <c r="G9" i="1"/>
  <c r="D20" i="1"/>
  <c r="E20" i="1"/>
  <c r="G6" i="1"/>
  <c r="F20" i="1"/>
</calcChain>
</file>

<file path=xl/sharedStrings.xml><?xml version="1.0" encoding="utf-8"?>
<sst xmlns="http://schemas.openxmlformats.org/spreadsheetml/2006/main" count="32" uniqueCount="30">
  <si>
    <t>BÁO CÁO DOANH SỐ</t>
  </si>
  <si>
    <t>Mã đơn</t>
  </si>
  <si>
    <t>Tên sản phẩm</t>
  </si>
  <si>
    <t>Ngày bán</t>
  </si>
  <si>
    <t>Đơn giá</t>
  </si>
  <si>
    <t>Số lượng</t>
  </si>
  <si>
    <t>Khuyến mãi</t>
  </si>
  <si>
    <t>Thành tiền</t>
  </si>
  <si>
    <t>TCL1T</t>
  </si>
  <si>
    <t>TCL2T</t>
  </si>
  <si>
    <t>DXL1T</t>
  </si>
  <si>
    <t>DXL2T</t>
  </si>
  <si>
    <t>HSL1T</t>
  </si>
  <si>
    <t>HSL2T</t>
  </si>
  <si>
    <t>GQL1T</t>
  </si>
  <si>
    <t>GQL2T</t>
  </si>
  <si>
    <t>Bảng Giá Sản phẩm (VNĐ)</t>
  </si>
  <si>
    <t>Mã</t>
  </si>
  <si>
    <t>TC</t>
  </si>
  <si>
    <t>DX</t>
  </si>
  <si>
    <t>HS</t>
  </si>
  <si>
    <t>GQ</t>
  </si>
  <si>
    <t>Thập Cẩm</t>
  </si>
  <si>
    <t>Đậu Xanh</t>
  </si>
  <si>
    <t>Hạt Sen</t>
  </si>
  <si>
    <t>Gà Quay</t>
  </si>
  <si>
    <t>Loại 1 trứng</t>
  </si>
  <si>
    <t>Loại 2 trứng</t>
  </si>
  <si>
    <t>Bảng Thống kê</t>
  </si>
  <si>
    <t>Tổng thành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</si>
</sst>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yy"/>
    <numFmt numFmtId="166" formatCode="#,##0\ &quot;đ&quot;"/>
  </numFmts>
  <fonts count="5" x14ac:knownFonts="1">
    <font>
      <sz val="11"/>
      <color theme="1"/>
      <name val="Calibri"/>
      <family val="2"/>
      <scheme val="minor"/>
    </font>
    <font>
      <b/>
      <sz val="16"/>
      <color rgb="FFC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activeCell="K14" sqref="K14"/>
    </sheetView>
  </sheetViews>
  <sheetFormatPr baseColWidth="10" defaultColWidth="8.83203125" defaultRowHeight="15" x14ac:dyDescent="0.2"/>
  <cols>
    <col min="1" max="1" width="11" customWidth="1"/>
    <col min="2" max="2" width="17" customWidth="1"/>
    <col min="3" max="5" width="14" customWidth="1"/>
    <col min="6" max="6" width="16" customWidth="1"/>
    <col min="7" max="7" width="18" customWidth="1"/>
  </cols>
  <sheetData>
    <row r="1" spans="1:7" ht="26" customHeight="1" x14ac:dyDescent="0.2">
      <c r="A1" s="11" t="s">
        <v>0</v>
      </c>
      <c r="B1" s="10"/>
      <c r="C1" s="10"/>
      <c r="D1" s="10"/>
      <c r="E1" s="10"/>
      <c r="F1" s="10"/>
      <c r="G1" s="10"/>
    </row>
    <row r="2" spans="1:7" ht="1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7" x14ac:dyDescent="0.2">
      <c r="A3" s="2" t="s">
        <v>8</v>
      </c>
      <c r="B3" s="3" t="str">
        <f t="shared" ref="B3:B10" si="0">HLOOKUP(LEFT(A3,2),$C$13:$F$16,2,0)</f>
        <v>Thập Cẩm</v>
      </c>
      <c r="C3" s="4">
        <v>46272</v>
      </c>
      <c r="D3" s="5">
        <f t="shared" ref="D3:D10" si="1">IF(RIGHT(A3,3)="L1T",HLOOKUP(LEFT(A3,2),$C$13:$F$16,3,0),HLOOKUP(LEFT(A3,2),$C$13:$F$16,4,0))</f>
        <v>550000</v>
      </c>
      <c r="E3" s="2">
        <v>25</v>
      </c>
      <c r="F3" s="6">
        <f t="shared" ref="F3:F10" si="2">IF(OR(B3="Đậu Xanh",C3&gt;DATE(2026,9,20)),10%*E3*D3,0)</f>
        <v>0</v>
      </c>
      <c r="G3" s="6">
        <f t="shared" ref="G3:G10" si="3">E3*D3-F3</f>
        <v>13750000</v>
      </c>
    </row>
    <row r="4" spans="1:7" ht="17" x14ac:dyDescent="0.2">
      <c r="A4" s="2" t="s">
        <v>9</v>
      </c>
      <c r="B4" s="3" t="str">
        <f t="shared" si="0"/>
        <v>Thập Cẩm</v>
      </c>
      <c r="C4" s="4">
        <v>46273</v>
      </c>
      <c r="D4" s="5">
        <f t="shared" si="1"/>
        <v>720000</v>
      </c>
      <c r="E4" s="2">
        <v>23</v>
      </c>
      <c r="F4" s="6">
        <f t="shared" si="2"/>
        <v>0</v>
      </c>
      <c r="G4" s="6">
        <f t="shared" si="3"/>
        <v>16560000</v>
      </c>
    </row>
    <row r="5" spans="1:7" ht="17" x14ac:dyDescent="0.2">
      <c r="A5" s="2" t="s">
        <v>10</v>
      </c>
      <c r="B5" s="3" t="str">
        <f t="shared" si="0"/>
        <v>Đậu Xanh</v>
      </c>
      <c r="C5" s="4">
        <v>46275</v>
      </c>
      <c r="D5" s="5">
        <f t="shared" si="1"/>
        <v>360000</v>
      </c>
      <c r="E5" s="2">
        <v>19</v>
      </c>
      <c r="F5" s="6">
        <f t="shared" si="2"/>
        <v>684000</v>
      </c>
      <c r="G5" s="6">
        <f t="shared" si="3"/>
        <v>6156000</v>
      </c>
    </row>
    <row r="6" spans="1:7" ht="17" x14ac:dyDescent="0.2">
      <c r="A6" s="2" t="s">
        <v>11</v>
      </c>
      <c r="B6" s="3" t="str">
        <f t="shared" si="0"/>
        <v>Đậu Xanh</v>
      </c>
      <c r="C6" s="4">
        <v>46277</v>
      </c>
      <c r="D6" s="5">
        <f t="shared" si="1"/>
        <v>410000</v>
      </c>
      <c r="E6" s="2">
        <v>35</v>
      </c>
      <c r="F6" s="6">
        <f t="shared" si="2"/>
        <v>1435000</v>
      </c>
      <c r="G6" s="6">
        <f t="shared" si="3"/>
        <v>12915000</v>
      </c>
    </row>
    <row r="7" spans="1:7" ht="17" x14ac:dyDescent="0.2">
      <c r="A7" s="2" t="s">
        <v>12</v>
      </c>
      <c r="B7" s="3" t="str">
        <f t="shared" si="0"/>
        <v>Hạt Sen</v>
      </c>
      <c r="C7" s="4">
        <v>46280</v>
      </c>
      <c r="D7" s="5">
        <f t="shared" si="1"/>
        <v>420000</v>
      </c>
      <c r="E7" s="2">
        <v>40</v>
      </c>
      <c r="F7" s="6">
        <f t="shared" si="2"/>
        <v>0</v>
      </c>
      <c r="G7" s="6">
        <f t="shared" si="3"/>
        <v>16800000</v>
      </c>
    </row>
    <row r="8" spans="1:7" ht="17" x14ac:dyDescent="0.2">
      <c r="A8" s="2" t="s">
        <v>13</v>
      </c>
      <c r="B8" s="3" t="str">
        <f t="shared" si="0"/>
        <v>Hạt Sen</v>
      </c>
      <c r="C8" s="4">
        <v>46281</v>
      </c>
      <c r="D8" s="5">
        <f t="shared" si="1"/>
        <v>470000</v>
      </c>
      <c r="E8" s="2">
        <v>45</v>
      </c>
      <c r="F8" s="6">
        <f t="shared" si="2"/>
        <v>0</v>
      </c>
      <c r="G8" s="6">
        <f t="shared" si="3"/>
        <v>21150000</v>
      </c>
    </row>
    <row r="9" spans="1:7" ht="17" x14ac:dyDescent="0.2">
      <c r="A9" s="2" t="s">
        <v>14</v>
      </c>
      <c r="B9" s="3" t="str">
        <f t="shared" si="0"/>
        <v>Gà Quay</v>
      </c>
      <c r="C9" s="4">
        <v>46283</v>
      </c>
      <c r="D9" s="5">
        <f t="shared" si="1"/>
        <v>590000</v>
      </c>
      <c r="E9" s="2">
        <v>56</v>
      </c>
      <c r="F9" s="6">
        <f t="shared" si="2"/>
        <v>0</v>
      </c>
      <c r="G9" s="6">
        <f t="shared" si="3"/>
        <v>33040000</v>
      </c>
    </row>
    <row r="10" spans="1:7" ht="17" x14ac:dyDescent="0.2">
      <c r="A10" s="2" t="s">
        <v>15</v>
      </c>
      <c r="B10" s="3" t="str">
        <f t="shared" si="0"/>
        <v>Gà Quay</v>
      </c>
      <c r="C10" s="4">
        <v>46294</v>
      </c>
      <c r="D10" s="5">
        <f t="shared" si="1"/>
        <v>750000</v>
      </c>
      <c r="E10" s="2">
        <v>68</v>
      </c>
      <c r="F10" s="6">
        <f t="shared" si="2"/>
        <v>5100000.0000000009</v>
      </c>
      <c r="G10" s="6">
        <f t="shared" si="3"/>
        <v>45900000</v>
      </c>
    </row>
    <row r="12" spans="1:7" x14ac:dyDescent="0.2">
      <c r="B12" s="9" t="s">
        <v>16</v>
      </c>
      <c r="C12" s="10"/>
      <c r="D12" s="10"/>
      <c r="E12" s="10"/>
      <c r="F12" s="10"/>
    </row>
    <row r="13" spans="1:7" ht="17" x14ac:dyDescent="0.2">
      <c r="B13" s="1" t="s">
        <v>17</v>
      </c>
      <c r="C13" s="1" t="s">
        <v>18</v>
      </c>
      <c r="D13" s="1" t="s">
        <v>19</v>
      </c>
      <c r="E13" s="1" t="s">
        <v>20</v>
      </c>
      <c r="F13" s="1" t="s">
        <v>21</v>
      </c>
    </row>
    <row r="14" spans="1:7" ht="17" x14ac:dyDescent="0.2">
      <c r="B14" s="1" t="s">
        <v>2</v>
      </c>
      <c r="C14" s="2" t="s">
        <v>22</v>
      </c>
      <c r="D14" s="2" t="s">
        <v>23</v>
      </c>
      <c r="E14" s="2" t="s">
        <v>24</v>
      </c>
      <c r="F14" s="2" t="s">
        <v>25</v>
      </c>
    </row>
    <row r="15" spans="1:7" ht="17" x14ac:dyDescent="0.2">
      <c r="B15" s="1" t="s">
        <v>26</v>
      </c>
      <c r="C15" s="7">
        <v>550000</v>
      </c>
      <c r="D15" s="7">
        <v>360000</v>
      </c>
      <c r="E15" s="7">
        <v>420000</v>
      </c>
      <c r="F15" s="7">
        <v>590000</v>
      </c>
    </row>
    <row r="16" spans="1:7" ht="17" x14ac:dyDescent="0.2">
      <c r="B16" s="1" t="s">
        <v>27</v>
      </c>
      <c r="C16" s="7">
        <v>720000</v>
      </c>
      <c r="D16" s="7">
        <v>410000</v>
      </c>
      <c r="E16" s="7">
        <v>470000</v>
      </c>
      <c r="F16" s="7">
        <v>750000</v>
      </c>
    </row>
    <row r="18" spans="2:6" x14ac:dyDescent="0.2">
      <c r="B18" s="9" t="s">
        <v>28</v>
      </c>
      <c r="C18" s="10"/>
      <c r="D18" s="10"/>
      <c r="E18" s="10"/>
      <c r="F18" s="10"/>
    </row>
    <row r="19" spans="2:6" ht="17" x14ac:dyDescent="0.2">
      <c r="B19" s="1" t="s">
        <v>2</v>
      </c>
      <c r="C19" s="1" t="str">
        <f>C14</f>
        <v>Thập Cẩm</v>
      </c>
      <c r="D19" s="1" t="str">
        <f>D14</f>
        <v>Đậu Xanh</v>
      </c>
      <c r="E19" s="1" t="str">
        <f>E14</f>
        <v>Hạt Sen</v>
      </c>
      <c r="F19" s="1" t="str">
        <f>F14</f>
        <v>Gà Quay</v>
      </c>
    </row>
    <row r="20" spans="2:6" ht="17" x14ac:dyDescent="0.2">
      <c r="B20" s="1" t="s">
        <v>29</v>
      </c>
      <c r="C20" s="8">
        <f>SUMIF($B$3:$B$10,C19,$G$3:$G$10)</f>
        <v>30310000</v>
      </c>
      <c r="D20" s="8">
        <f>SUMIF($B$3:$B$10,D19,$G$3:$G$10)</f>
        <v>19071000</v>
      </c>
      <c r="E20" s="8">
        <f>SUMIF($B$3:$B$10,E19,$G$3:$G$10)</f>
        <v>37950000</v>
      </c>
      <c r="F20" s="8">
        <f>SUMIF($B$3:$B$10,F19,$G$3:$G$10)</f>
        <v>78940000</v>
      </c>
    </row>
  </sheetData>
  <mergeCells count="3">
    <mergeCell ref="B12:F12"/>
    <mergeCell ref="B18:F18"/>
    <mergeCell ref="A1:G1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DoanhSo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Lê Văn Dư</cp:lastModifiedBy>
  <dcterms:created xsi:type="dcterms:W3CDTF">2026-10-14T03:57:38Z</dcterms:created>
  <dcterms:modified xsi:type="dcterms:W3CDTF">2026-10-14T06:54:51Z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2026-10-14T06:54:51Z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cb86cec2-9e08-483f-bb5b-c624041b927a</vt:lpwstr>
  </property>
  <property fmtid="{D5CDD505-2E9C-101B-9397-08002B2CF9AE}" pid="7" name="MSIP_Label_defa4170-0d19-0005-0004-bc88714345d2_ActionId">
    <vt:lpwstr>a8373e56-4163-48ab-9193-bafa39c3f557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